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meie.politsei.ee\sim\Yld\SIM_Yld\VVO\AMIF ühisdokid\AMIF 2.2\KUM-INSA erimeetme taotlus\KUM erimeetme leping\"/>
    </mc:Choice>
  </mc:AlternateContent>
  <xr:revisionPtr revIDLastSave="0" documentId="13_ncr:1_{8D3B0246-5BC8-4496-AB50-8A8A3457EDB0}" xr6:coauthVersionLast="47" xr6:coauthVersionMax="47" xr10:uidLastSave="{00000000-0000-0000-0000-000000000000}"/>
  <bookViews>
    <workbookView xWindow="-108" yWindow="-108" windowWidth="30936" windowHeight="16776" xr2:uid="{446D7BD5-3DB0-4022-8E1E-9FDB74EEE7BE}"/>
  </bookViews>
  <sheets>
    <sheet name="tegevuskava ja eelarve" sheetId="3" r:id="rId1"/>
  </sheets>
  <definedNames>
    <definedName name="_xlnm._FilterDatabase" localSheetId="0" hidden="1">'tegevuskava ja eelarve'!#REF!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3" l="1"/>
  <c r="K19" i="3"/>
  <c r="J18" i="3"/>
  <c r="J14" i="3"/>
  <c r="J20" i="3" s="1"/>
  <c r="H14" i="3"/>
  <c r="G14" i="3"/>
  <c r="G20" i="3" s="1"/>
  <c r="F14" i="3"/>
  <c r="F20" i="3" s="1"/>
  <c r="E14" i="3"/>
  <c r="E20" i="3" s="1"/>
  <c r="E11" i="3" s="1"/>
  <c r="E30" i="3" s="1"/>
  <c r="H40" i="3"/>
  <c r="G40" i="3"/>
  <c r="F40" i="3"/>
  <c r="E40" i="3"/>
  <c r="I17" i="3"/>
  <c r="K17" i="3" s="1"/>
  <c r="I16" i="3"/>
  <c r="K16" i="3" s="1"/>
  <c r="I15" i="3"/>
  <c r="K15" i="3" s="1"/>
  <c r="D14" i="3"/>
  <c r="D20" i="3" s="1"/>
  <c r="D11" i="3" s="1"/>
  <c r="D30" i="3" s="1"/>
  <c r="I40" i="3" l="1"/>
  <c r="I14" i="3"/>
  <c r="I20" i="3" s="1"/>
  <c r="I11" i="3" s="1"/>
  <c r="K18" i="3"/>
  <c r="D31" i="3"/>
  <c r="D32" i="3"/>
  <c r="E31" i="3"/>
  <c r="E32" i="3"/>
  <c r="F11" i="3"/>
  <c r="F30" i="3" s="1"/>
  <c r="G11" i="3"/>
  <c r="G30" i="3" s="1"/>
  <c r="J11" i="3"/>
  <c r="H20" i="3"/>
  <c r="H11" i="3" s="1"/>
  <c r="H30" i="3" s="1"/>
  <c r="K14" i="3" l="1"/>
  <c r="K20" i="3" s="1"/>
  <c r="H31" i="3"/>
  <c r="H32" i="3"/>
  <c r="F31" i="3"/>
  <c r="F32" i="3"/>
  <c r="K11" i="3"/>
  <c r="D22" i="3" s="1"/>
  <c r="G31" i="3"/>
  <c r="G32" i="3"/>
  <c r="I32" i="3" s="1"/>
  <c r="I30" i="3"/>
  <c r="I31" i="3" l="1"/>
</calcChain>
</file>

<file path=xl/sharedStrings.xml><?xml version="1.0" encoding="utf-8"?>
<sst xmlns="http://schemas.openxmlformats.org/spreadsheetml/2006/main" count="65" uniqueCount="52">
  <si>
    <t>logo</t>
  </si>
  <si>
    <t>Tegevuskava ja eelarve</t>
  </si>
  <si>
    <t>Esitada allkirjastatult hiljemalt 15 tööpäeva jooksul pärast toetuse andmise tingimuste (TAT) kinnitamist. Tegevuskava ja eelarveridade vahelist jaotust tohib muuta kuni kaks korda aastas (taotlus esitada Siseministeeriumile 15. jaanuariks või 15. juuniks). Tegevuskava ja eelarve muutmist ei ole vaja taotleda järgmistel juhtudel:
-	eelarverida suureneb vähem kui 15% kinnitatud eelarvereale plaanitud summast;
-	eelarvereale planeeritud summa jaotus muutub aastate lõikes;
-	täpsustub tegevuste kulude detailne kirjeldus.</t>
  </si>
  <si>
    <t>Aasta</t>
  </si>
  <si>
    <t>Kokku</t>
  </si>
  <si>
    <t>Rea nr</t>
  </si>
  <si>
    <t>Projekti tegevused ja kulukohad</t>
  </si>
  <si>
    <t>Kulu detailne kirjeldus</t>
  </si>
  <si>
    <t>Abikõlblik kulu (EUR)</t>
  </si>
  <si>
    <t>Elluviija abikõlblik kulu (EUR)</t>
  </si>
  <si>
    <t>Partneri abikõlblik kulu (EUR)</t>
  </si>
  <si>
    <t>Abikõlblik kulu (elluviija+ partner)</t>
  </si>
  <si>
    <t>1.1.</t>
  </si>
  <si>
    <r>
      <rPr>
        <b/>
        <i/>
        <sz val="10"/>
        <rFont val="Arial"/>
        <family val="2"/>
        <charset val="186"/>
      </rPr>
      <t>Otsesed kulud</t>
    </r>
    <r>
      <rPr>
        <b/>
        <i/>
        <sz val="10"/>
        <color indexed="62"/>
        <rFont val="Arial"/>
        <family val="2"/>
        <charset val="186"/>
      </rPr>
      <t xml:space="preserve"> </t>
    </r>
    <r>
      <rPr>
        <b/>
        <i/>
        <sz val="10"/>
        <color indexed="23"/>
        <rFont val="Arial"/>
        <family val="2"/>
        <charset val="186"/>
      </rPr>
      <t>(Näidis, võib muuta vastavalt projektile)</t>
    </r>
  </si>
  <si>
    <t>1.1.1</t>
  </si>
  <si>
    <t>Projektijuhtimine, sh IT-projektijuhtimine</t>
  </si>
  <si>
    <t xml:space="preserve">IT projekti juhi tööjõukulud. </t>
  </si>
  <si>
    <t>1.1.2</t>
  </si>
  <si>
    <t>IT-süsteemide analüüs</t>
  </si>
  <si>
    <t xml:space="preserve">Eelarverida katab IT-süsteemide analüüsi läbiviimise kulud, sh ärinõuete ja andmevoogude kaardistamise ning tehnilise lähteülesande koostamise. </t>
  </si>
  <si>
    <t>1.1.3</t>
  </si>
  <si>
    <t>IT-arendused</t>
  </si>
  <si>
    <t xml:space="preserve">Eelarverida katab IT-arenduste läbiviimise kulud, sh andmekogu arendamise, liidestuste loomise ja juurutamise.  </t>
  </si>
  <si>
    <t>1.2.1</t>
  </si>
  <si>
    <t>Partneri projekti elluviimine ja koordineerimine</t>
  </si>
  <si>
    <t xml:space="preserve">Eelarverida katab partneri projekti elluviimise ja koordineerimisega seotud personalikulud, sh projektijuhi, keeleõppe valdkonnajuhi, rahvusvahelise kaitse taotlejate nõustaja ja vajadusel teiste tegevusega otseselt seotud töötajate tööjõukulud vastavalt nende rollidele projekti elluviimisel. Samuti kaetakse nimetatud töötajate ning vajaduspõhiselt kaasatavate ekspertide lähetus-, koolitus- ja tervisekontrolli kulud, mis on otseselt seotud partneri tegevuste elluviimisega. </t>
  </si>
  <si>
    <t>1.2.2</t>
  </si>
  <si>
    <t>Kohanemisprogrammi pakkumine (sisseelamismoodul, A1-tasemel eesti keele õpe ja kohanamist toetav praktiline tegevus)</t>
  </si>
  <si>
    <t>1.3.1</t>
  </si>
  <si>
    <r>
      <rPr>
        <b/>
        <u/>
        <sz val="10"/>
        <color indexed="8"/>
        <rFont val="Arial"/>
        <family val="2"/>
        <charset val="186"/>
      </rPr>
      <t>Kaudsed kulud</t>
    </r>
    <r>
      <rPr>
        <u/>
        <sz val="10"/>
        <color indexed="8"/>
        <rFont val="Arial"/>
        <family val="2"/>
        <charset val="186"/>
      </rPr>
      <t xml:space="preserve"> (vt ühendmäärus § 21 lg 4-6)</t>
    </r>
  </si>
  <si>
    <t>Eelarve kokku (2022-2029)</t>
  </si>
  <si>
    <t>Finantsallikate jaotus</t>
  </si>
  <si>
    <t>Summa</t>
  </si>
  <si>
    <t xml:space="preserve">Toetus kokku </t>
  </si>
  <si>
    <t>2.1</t>
  </si>
  <si>
    <t>sh ISFi/AMIFi/BMVI osalus</t>
  </si>
  <si>
    <t>2.2</t>
  </si>
  <si>
    <t xml:space="preserve">sh riiklik kaasfinantseering </t>
  </si>
  <si>
    <t>Jrk nr</t>
  </si>
  <si>
    <t>Partner</t>
  </si>
  <si>
    <t>1</t>
  </si>
  <si>
    <t xml:space="preserve">*Vajadusel lisada tabelisse ridu </t>
  </si>
  <si>
    <t>Projekti nimetus: "Rände- ja varjupaigapakti erimeede: Rändemenetlusvõimekuse tõstmine ning rahvusvahelise kaitse taotlejate toetamine menetlustes"</t>
  </si>
  <si>
    <t>Integratsiooni Sihtasutus</t>
  </si>
  <si>
    <r>
      <t>Kohanemisprogrammi pakkumine; A1-tasemel eesti keele õppe pakkumine; õppevahendite- ja materjalide tellimine; kohanemist toetavate </t>
    </r>
    <r>
      <rPr>
        <sz val="9"/>
        <color rgb="FF000000"/>
        <rFont val="Arial"/>
        <family val="2"/>
        <charset val="186"/>
      </rPr>
      <t>praktiliste </t>
    </r>
    <r>
      <rPr>
        <sz val="10"/>
        <color rgb="FF000000"/>
        <rFont val="Arial"/>
        <family val="2"/>
        <charset val="186"/>
      </rPr>
      <t>tegevuste pakkumine; lapsehoiuteenuse pakkumine; suulise tõlke pakkumine; infomaterjalide loomine ja uuendamine jms. Tegevuste eesmärgistatud elluviimiseks kommunikatsioonitegevused, teavitusmaterjalide koostamine ja tellimine, sh ka tõlkimine, kujundus jms. </t>
    </r>
  </si>
  <si>
    <t>Toetatavate projektide eelarve kokku aastate lõikes</t>
  </si>
  <si>
    <t>Osa 2: Projekti finantsplaan</t>
  </si>
  <si>
    <t>Osa 3: Partneri kulud</t>
  </si>
  <si>
    <t>Projekti partneri abikõlblikud kulud</t>
  </si>
  <si>
    <t>Projekti AMIF.1.02.26-0012 
„Rände- ja varjupaigapakti erimeede: 
Kohanemisprogrammi pakkumine ja 
andmekogu arendamine rahvusvahelise
kaitse taotlejate toetamiseks“
Lisa 1</t>
  </si>
  <si>
    <t>Abikõlblikkuse periood: 01.01.2026-31.10.2029</t>
  </si>
  <si>
    <t xml:space="preserve">SFOSi kood: AMIF.1.02.26-0012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</si>
</sst>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 _k_r_-;\-* #,##0.00\ _k_r_-;_-* &quot;-&quot;??\ _k_r_-;_-@_-"/>
    <numFmt numFmtId="166" formatCode="&quot; &quot;#,##0.00&quot; &quot;;&quot; (&quot;#,##0.00&quot;)&quot;;&quot; -&quot;00&quot; &quot;;&quot; &quot;@&quot; &quot;"/>
  </numFmts>
  <fonts count="29" x14ac:knownFonts="1">
    <font>
      <sz val="10"/>
      <name val="Arial"/>
      <charset val="186"/>
    </font>
    <font>
      <sz val="10"/>
      <name val="Arial"/>
      <charset val="186"/>
    </font>
    <font>
      <u/>
      <sz val="10"/>
      <color indexed="12"/>
      <name val="Arial"/>
      <family val="2"/>
      <charset val="186"/>
    </font>
    <font>
      <sz val="10"/>
      <name val="Arial"/>
      <family val="2"/>
      <charset val="186"/>
    </font>
    <font>
      <b/>
      <sz val="10"/>
      <name val="Arial"/>
      <family val="2"/>
      <charset val="186"/>
    </font>
    <font>
      <b/>
      <i/>
      <sz val="10"/>
      <name val="Arial"/>
      <family val="2"/>
      <charset val="186"/>
    </font>
    <font>
      <sz val="10"/>
      <name val="Helv"/>
    </font>
    <font>
      <sz val="10"/>
      <name val="Arial"/>
      <family val="2"/>
      <charset val="186"/>
    </font>
    <font>
      <i/>
      <sz val="10"/>
      <name val="Arial"/>
      <family val="2"/>
      <charset val="186"/>
    </font>
    <font>
      <b/>
      <sz val="14"/>
      <name val="Arial"/>
      <family val="2"/>
      <charset val="186"/>
    </font>
    <font>
      <b/>
      <i/>
      <sz val="10"/>
      <color indexed="62"/>
      <name val="Arial"/>
      <family val="2"/>
      <charset val="186"/>
    </font>
    <font>
      <b/>
      <i/>
      <sz val="10"/>
      <color indexed="23"/>
      <name val="Arial"/>
      <family val="2"/>
      <charset val="186"/>
    </font>
    <font>
      <u/>
      <sz val="10"/>
      <color indexed="8"/>
      <name val="Arial"/>
      <family val="2"/>
      <charset val="186"/>
    </font>
    <font>
      <b/>
      <u/>
      <sz val="10"/>
      <color indexed="8"/>
      <name val="Arial"/>
      <family val="2"/>
      <charset val="186"/>
    </font>
    <font>
      <sz val="11"/>
      <color theme="1"/>
      <name val="Calibri"/>
      <family val="2"/>
      <charset val="186"/>
      <scheme val="minor"/>
    </font>
    <font>
      <sz val="10"/>
      <color rgb="FF000000"/>
      <name val="Arial"/>
      <family val="2"/>
      <charset val="186"/>
    </font>
    <font>
      <sz val="11"/>
      <color rgb="FF000000"/>
      <name val="Calibri"/>
      <family val="2"/>
      <charset val="186"/>
    </font>
    <font>
      <sz val="10"/>
      <color rgb="FF000000"/>
      <name val="Helv"/>
      <charset val="186"/>
    </font>
    <font>
      <sz val="10"/>
      <color theme="1"/>
      <name val="Arial"/>
      <family val="2"/>
      <charset val="186"/>
    </font>
    <font>
      <sz val="10"/>
      <color theme="4"/>
      <name val="Arial"/>
      <family val="2"/>
      <charset val="186"/>
    </font>
    <font>
      <b/>
      <sz val="10"/>
      <color theme="4"/>
      <name val="Arial"/>
      <family val="2"/>
      <charset val="186"/>
    </font>
    <font>
      <sz val="10"/>
      <color theme="0" tint="-0.14999847407452621"/>
      <name val="Arial"/>
      <family val="2"/>
      <charset val="186"/>
    </font>
    <font>
      <i/>
      <sz val="10"/>
      <color theme="4"/>
      <name val="Arial"/>
      <family val="2"/>
      <charset val="186"/>
    </font>
    <font>
      <u/>
      <sz val="10"/>
      <color theme="1"/>
      <name val="Arial"/>
      <family val="2"/>
      <charset val="186"/>
    </font>
    <font>
      <sz val="10"/>
      <color rgb="FF00B050"/>
      <name val="Arial"/>
      <family val="2"/>
      <charset val="186"/>
    </font>
    <font>
      <b/>
      <i/>
      <sz val="10"/>
      <color theme="3" tint="0.39997558519241921"/>
      <name val="Arial"/>
      <family val="2"/>
      <charset val="186"/>
    </font>
    <font>
      <sz val="10"/>
      <color rgb="FF000000"/>
      <name val="Arial"/>
    </font>
    <font>
      <sz val="10"/>
      <color rgb="FF000000"/>
      <name val="Arial"/>
      <charset val="1"/>
    </font>
    <font>
      <sz val="9"/>
      <color rgb="FF000000"/>
      <name val="Arial"/>
      <family val="2"/>
      <charset val="186"/>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medium">
        <color rgb="FF000000"/>
      </bottom>
      <diagonal/>
    </border>
    <border>
      <left style="thin">
        <color indexed="64"/>
      </left>
      <right style="medium">
        <color indexed="64"/>
      </right>
      <top style="thin">
        <color indexed="64"/>
      </top>
      <bottom style="medium">
        <color rgb="FF000000"/>
      </bottom>
      <diagonal/>
    </border>
    <border>
      <left style="medium">
        <color rgb="FF000000"/>
      </left>
      <right style="thin">
        <color indexed="64"/>
      </right>
      <top style="medium">
        <color rgb="FF000000"/>
      </top>
      <bottom style="thin">
        <color indexed="64"/>
      </bottom>
      <diagonal/>
    </border>
    <border>
      <left style="medium">
        <color rgb="FF000000"/>
      </left>
      <right style="thin">
        <color rgb="FF000000"/>
      </right>
      <top style="thin">
        <color rgb="FF000000"/>
      </top>
      <bottom style="thin">
        <color rgb="FF000000"/>
      </bottom>
      <diagonal/>
    </border>
    <border>
      <left/>
      <right style="medium">
        <color rgb="FF000000"/>
      </right>
      <top style="thin">
        <color indexed="64"/>
      </top>
      <bottom/>
      <diagonal/>
    </border>
    <border>
      <left style="medium">
        <color rgb="FF000000"/>
      </left>
      <right style="thin">
        <color rgb="FF000000"/>
      </right>
      <top style="thin">
        <color rgb="FF000000"/>
      </top>
      <bottom/>
      <diagonal/>
    </border>
    <border>
      <left style="medium">
        <color rgb="FF000000"/>
      </left>
      <right style="thin">
        <color indexed="64"/>
      </right>
      <top/>
      <bottom style="medium">
        <color rgb="FF000000"/>
      </bottom>
      <diagonal/>
    </border>
    <border>
      <left style="thin">
        <color indexed="64"/>
      </left>
      <right style="medium">
        <color rgb="FF000000"/>
      </right>
      <top style="thin">
        <color indexed="64"/>
      </top>
      <bottom style="medium">
        <color rgb="FF000000"/>
      </bottom>
      <diagonal/>
    </border>
    <border>
      <left/>
      <right/>
      <top style="thin">
        <color indexed="64"/>
      </top>
      <bottom style="thin">
        <color indexed="64"/>
      </bottom>
      <diagonal/>
    </border>
    <border>
      <left/>
      <right/>
      <top style="thin">
        <color indexed="64"/>
      </top>
      <bottom style="medium">
        <color indexed="64"/>
      </bottom>
      <diagonal/>
    </border>
    <border>
      <left style="medium">
        <color rgb="FF000000"/>
      </left>
      <right/>
      <top style="thin">
        <color indexed="64"/>
      </top>
      <bottom style="thin">
        <color indexed="64"/>
      </bottom>
      <diagonal/>
    </border>
    <border>
      <left style="thin">
        <color indexed="64"/>
      </left>
      <right/>
      <top style="medium">
        <color rgb="FF000000"/>
      </top>
      <bottom/>
      <diagonal/>
    </border>
    <border>
      <left/>
      <right style="medium">
        <color rgb="FF000000"/>
      </right>
      <top/>
      <bottom/>
      <diagonal/>
    </border>
    <border>
      <left style="medium">
        <color rgb="FF000000"/>
      </left>
      <right/>
      <top style="thin">
        <color rgb="FF000000"/>
      </top>
      <bottom style="thin">
        <color rgb="FF000000"/>
      </bottom>
      <diagonal/>
    </border>
    <border>
      <left style="thin">
        <color rgb="FF000000"/>
      </left>
      <right style="thin">
        <color rgb="FF000000"/>
      </right>
      <top/>
      <bottom/>
      <diagonal/>
    </border>
    <border>
      <left style="thin">
        <color indexed="64"/>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s>
  <cellStyleXfs count="52">
    <xf numFmtId="0" fontId="0" fillId="0" borderId="0"/>
    <xf numFmtId="165" fontId="1" fillId="0" borderId="0" applyFont="0" applyFill="0" applyBorder="0" applyAlignment="0" applyProtection="0"/>
    <xf numFmtId="166" fontId="15" fillId="0" borderId="0" applyFont="0" applyFill="0" applyBorder="0" applyAlignment="0" applyProtection="0"/>
    <xf numFmtId="164" fontId="5" fillId="0" borderId="0" applyFont="0" applyFill="0" applyBorder="0" applyAlignment="0" applyProtection="0"/>
    <xf numFmtId="165" fontId="7" fillId="0" borderId="0" applyFont="0" applyFill="0" applyBorder="0" applyAlignment="0" applyProtection="0"/>
    <xf numFmtId="165" fontId="3"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3" fillId="0" borderId="0"/>
    <xf numFmtId="0" fontId="14" fillId="0" borderId="0"/>
    <xf numFmtId="0" fontId="3" fillId="0" borderId="0"/>
    <xf numFmtId="0" fontId="15" fillId="0" borderId="0" applyNumberFormat="0" applyFont="0" applyBorder="0" applyProtection="0"/>
    <xf numFmtId="0" fontId="3" fillId="0" borderId="0"/>
    <xf numFmtId="0" fontId="15" fillId="0" borderId="0" applyNumberFormat="0" applyFont="0" applyBorder="0" applyProtection="0"/>
    <xf numFmtId="0" fontId="14" fillId="0" borderId="0"/>
    <xf numFmtId="0" fontId="16" fillId="0" borderId="0" applyNumberFormat="0" applyBorder="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3" fillId="0" borderId="0" applyFont="0" applyFill="0" applyAlignment="0" applyProtection="0"/>
    <xf numFmtId="9" fontId="15"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0" fontId="6" fillId="0" borderId="0"/>
    <xf numFmtId="0" fontId="17" fillId="0" borderId="0" applyNumberFormat="0" applyBorder="0" applyProtection="0"/>
  </cellStyleXfs>
  <cellXfs count="122">
    <xf numFmtId="0" fontId="0" fillId="0" borderId="0" xfId="0"/>
    <xf numFmtId="0" fontId="3" fillId="0" borderId="0" xfId="0" applyFont="1"/>
    <xf numFmtId="0" fontId="4" fillId="0" borderId="0" xfId="0" applyFont="1"/>
    <xf numFmtId="0" fontId="3" fillId="0" borderId="0" xfId="0" applyFont="1" applyAlignment="1">
      <alignment wrapText="1"/>
    </xf>
    <xf numFmtId="49" fontId="4" fillId="0" borderId="1" xfId="0" applyNumberFormat="1" applyFont="1" applyBorder="1" applyAlignment="1">
      <alignment horizontal="left" vertical="top"/>
    </xf>
    <xf numFmtId="0" fontId="4" fillId="0" borderId="2" xfId="0" applyFont="1" applyBorder="1" applyAlignment="1">
      <alignment horizontal="left" vertical="top" wrapText="1"/>
    </xf>
    <xf numFmtId="49" fontId="4" fillId="0" borderId="0" xfId="0" applyNumberFormat="1" applyFont="1" applyAlignment="1">
      <alignment horizontal="left" vertical="top"/>
    </xf>
    <xf numFmtId="0" fontId="4" fillId="0" borderId="0" xfId="0" applyFont="1" applyAlignment="1">
      <alignment horizontal="left"/>
    </xf>
    <xf numFmtId="0" fontId="4" fillId="0" borderId="0" xfId="0" applyFont="1" applyAlignment="1">
      <alignment wrapText="1"/>
    </xf>
    <xf numFmtId="0" fontId="4" fillId="0" borderId="1" xfId="0" applyFont="1" applyBorder="1" applyAlignment="1">
      <alignment wrapText="1"/>
    </xf>
    <xf numFmtId="3" fontId="3" fillId="0" borderId="0" xfId="0" applyNumberFormat="1" applyFont="1" applyAlignment="1">
      <alignment horizontal="right"/>
    </xf>
    <xf numFmtId="0" fontId="3" fillId="0" borderId="0" xfId="0" applyFont="1" applyAlignment="1">
      <alignment horizontal="center" vertical="center" wrapText="1"/>
    </xf>
    <xf numFmtId="0" fontId="3" fillId="0" borderId="0" xfId="0" applyFont="1" applyAlignment="1">
      <alignment horizontal="center"/>
    </xf>
    <xf numFmtId="0" fontId="4" fillId="0" borderId="1" xfId="0" applyFont="1" applyBorder="1" applyAlignment="1">
      <alignment horizontal="center" wrapText="1"/>
    </xf>
    <xf numFmtId="3" fontId="3" fillId="0" borderId="0" xfId="0" applyNumberFormat="1" applyFont="1"/>
    <xf numFmtId="0" fontId="4" fillId="0" borderId="1" xfId="0" applyFont="1" applyBorder="1" applyAlignment="1">
      <alignment horizontal="left" vertical="center" wrapText="1"/>
    </xf>
    <xf numFmtId="0" fontId="4" fillId="0" borderId="0" xfId="0" applyFont="1" applyAlignment="1">
      <alignment horizontal="left" wrapText="1"/>
    </xf>
    <xf numFmtId="0" fontId="4" fillId="0" borderId="2" xfId="1" applyNumberFormat="1" applyFont="1" applyBorder="1" applyAlignment="1">
      <alignment horizontal="center"/>
    </xf>
    <xf numFmtId="1" fontId="4" fillId="0" borderId="0" xfId="0" applyNumberFormat="1" applyFont="1" applyAlignment="1">
      <alignment horizontal="left"/>
    </xf>
    <xf numFmtId="1" fontId="3" fillId="0" borderId="0" xfId="0" applyNumberFormat="1" applyFont="1"/>
    <xf numFmtId="49" fontId="3" fillId="0" borderId="0" xfId="0" applyNumberFormat="1" applyFont="1" applyAlignment="1">
      <alignment horizontal="left" vertical="center"/>
    </xf>
    <xf numFmtId="0" fontId="3" fillId="0" borderId="0" xfId="0" applyFont="1" applyAlignment="1">
      <alignment horizontal="left" vertical="top" wrapText="1" indent="1"/>
    </xf>
    <xf numFmtId="10" fontId="3" fillId="0" borderId="0" xfId="0" applyNumberFormat="1" applyFont="1" applyAlignment="1">
      <alignment horizontal="center"/>
    </xf>
    <xf numFmtId="49" fontId="3" fillId="0" borderId="1" xfId="0" applyNumberFormat="1" applyFont="1" applyBorder="1" applyAlignment="1">
      <alignment horizontal="left"/>
    </xf>
    <xf numFmtId="0" fontId="3" fillId="0" borderId="1" xfId="0" applyFont="1" applyBorder="1" applyAlignment="1">
      <alignment horizontal="left" vertical="top" wrapText="1" indent="1" shrinkToFit="1"/>
    </xf>
    <xf numFmtId="0" fontId="3" fillId="0" borderId="1" xfId="0" applyFont="1" applyBorder="1" applyAlignment="1">
      <alignment horizontal="left" vertical="top" wrapText="1" indent="1"/>
    </xf>
    <xf numFmtId="0" fontId="4" fillId="0" borderId="1" xfId="0" applyFont="1" applyBorder="1" applyAlignment="1">
      <alignment horizontal="left" vertical="top" wrapText="1" shrinkToFit="1"/>
    </xf>
    <xf numFmtId="0" fontId="4" fillId="0" borderId="1" xfId="0" applyFont="1" applyBorder="1" applyAlignment="1">
      <alignment horizontal="right" vertical="top" wrapText="1"/>
    </xf>
    <xf numFmtId="0" fontId="4" fillId="0" borderId="2" xfId="0" applyFont="1" applyBorder="1" applyAlignment="1">
      <alignment horizontal="center" wrapText="1"/>
    </xf>
    <xf numFmtId="0" fontId="4" fillId="0" borderId="1" xfId="0" applyFont="1" applyBorder="1" applyAlignment="1">
      <alignment horizontal="left"/>
    </xf>
    <xf numFmtId="0" fontId="4" fillId="0" borderId="1" xfId="0" applyFont="1" applyBorder="1" applyAlignment="1">
      <alignment vertical="top" wrapText="1"/>
    </xf>
    <xf numFmtId="0" fontId="0" fillId="0" borderId="1" xfId="0" applyBorder="1" applyAlignment="1">
      <alignment wrapText="1"/>
    </xf>
    <xf numFmtId="49" fontId="4" fillId="0" borderId="0" xfId="0" applyNumberFormat="1" applyFont="1"/>
    <xf numFmtId="0" fontId="3" fillId="0" borderId="1" xfId="0" applyFont="1" applyBorder="1" applyAlignment="1">
      <alignment wrapText="1"/>
    </xf>
    <xf numFmtId="49" fontId="3" fillId="0" borderId="1" xfId="0" applyNumberFormat="1" applyFont="1" applyBorder="1"/>
    <xf numFmtId="49" fontId="4" fillId="0" borderId="0" xfId="8" applyNumberFormat="1" applyFont="1" applyAlignment="1">
      <alignment horizontal="left" vertical="top"/>
    </xf>
    <xf numFmtId="0" fontId="3" fillId="0" borderId="0" xfId="8" applyAlignment="1">
      <alignment horizontal="left" vertical="top" wrapText="1"/>
    </xf>
    <xf numFmtId="4" fontId="3" fillId="0" borderId="2" xfId="0" applyNumberFormat="1" applyFont="1" applyBorder="1" applyAlignment="1">
      <alignment horizontal="right" vertical="center"/>
    </xf>
    <xf numFmtId="3" fontId="4" fillId="0" borderId="1" xfId="0" applyNumberFormat="1" applyFont="1" applyBorder="1" applyAlignment="1">
      <alignment horizontal="right" vertical="center"/>
    </xf>
    <xf numFmtId="1" fontId="4" fillId="0" borderId="1" xfId="8" applyNumberFormat="1" applyFont="1" applyBorder="1" applyAlignment="1">
      <alignment horizontal="right"/>
    </xf>
    <xf numFmtId="4" fontId="3" fillId="0" borderId="1" xfId="8" applyNumberFormat="1" applyBorder="1" applyAlignment="1">
      <alignment horizontal="right"/>
    </xf>
    <xf numFmtId="4" fontId="3" fillId="0" borderId="1" xfId="0" applyNumberFormat="1" applyFont="1" applyBorder="1"/>
    <xf numFmtId="3" fontId="3" fillId="0" borderId="0" xfId="8" applyNumberFormat="1" applyAlignment="1">
      <alignment horizontal="right"/>
    </xf>
    <xf numFmtId="0" fontId="4" fillId="0" borderId="1" xfId="1" applyNumberFormat="1" applyFont="1" applyFill="1" applyBorder="1" applyAlignment="1">
      <alignment horizontal="center"/>
    </xf>
    <xf numFmtId="0" fontId="4" fillId="0" borderId="1" xfId="4" applyNumberFormat="1" applyFont="1" applyBorder="1" applyAlignment="1">
      <alignment horizontal="center"/>
    </xf>
    <xf numFmtId="0" fontId="4" fillId="0" borderId="2" xfId="0" applyFont="1" applyBorder="1"/>
    <xf numFmtId="4" fontId="4" fillId="0" borderId="1" xfId="0" applyNumberFormat="1" applyFont="1" applyBorder="1" applyAlignment="1">
      <alignment horizontal="right"/>
    </xf>
    <xf numFmtId="4" fontId="4" fillId="0" borderId="1" xfId="0" applyNumberFormat="1" applyFont="1" applyBorder="1"/>
    <xf numFmtId="4" fontId="18" fillId="0" borderId="1" xfId="9" applyNumberFormat="1" applyFont="1" applyBorder="1" applyAlignment="1">
      <alignment wrapText="1"/>
    </xf>
    <xf numFmtId="0" fontId="4" fillId="0" borderId="2" xfId="0" applyFont="1" applyBorder="1" applyAlignment="1">
      <alignment horizontal="right" vertical="top" wrapText="1"/>
    </xf>
    <xf numFmtId="49" fontId="4" fillId="0" borderId="1" xfId="0" applyNumberFormat="1" applyFont="1" applyBorder="1" applyAlignment="1">
      <alignment vertical="top"/>
    </xf>
    <xf numFmtId="0" fontId="4" fillId="0" borderId="2" xfId="1" applyNumberFormat="1" applyFont="1" applyFill="1" applyBorder="1" applyAlignment="1">
      <alignment horizontal="center"/>
    </xf>
    <xf numFmtId="0" fontId="4" fillId="2" borderId="1" xfId="0" applyFont="1" applyFill="1" applyBorder="1" applyAlignment="1">
      <alignment horizontal="center" vertical="top" wrapText="1"/>
    </xf>
    <xf numFmtId="4" fontId="3" fillId="2" borderId="1" xfId="0" applyNumberFormat="1" applyFont="1" applyFill="1" applyBorder="1" applyAlignment="1">
      <alignment horizontal="right" vertical="center"/>
    </xf>
    <xf numFmtId="4" fontId="19" fillId="0" borderId="0" xfId="0" applyNumberFormat="1" applyFont="1" applyAlignment="1">
      <alignment horizontal="right" vertical="center"/>
    </xf>
    <xf numFmtId="49" fontId="4" fillId="0" borderId="3" xfId="0" applyNumberFormat="1"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3" fontId="4" fillId="0" borderId="4" xfId="0" applyNumberFormat="1" applyFont="1" applyBorder="1" applyAlignment="1">
      <alignment horizontal="center" vertical="center" wrapText="1"/>
    </xf>
    <xf numFmtId="3" fontId="4"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4" fontId="4" fillId="2" borderId="5" xfId="0" applyNumberFormat="1" applyFont="1" applyFill="1" applyBorder="1" applyAlignment="1">
      <alignment vertical="center"/>
    </xf>
    <xf numFmtId="49" fontId="20" fillId="0" borderId="7" xfId="0" applyNumberFormat="1" applyFont="1" applyBorder="1" applyAlignment="1">
      <alignment horizontal="left" vertical="top"/>
    </xf>
    <xf numFmtId="0" fontId="21" fillId="0" borderId="0" xfId="0" applyFont="1"/>
    <xf numFmtId="0" fontId="22" fillId="4" borderId="8" xfId="0" applyFont="1" applyFill="1" applyBorder="1" applyAlignment="1">
      <alignment horizontal="left" wrapText="1"/>
    </xf>
    <xf numFmtId="0" fontId="22" fillId="4" borderId="9" xfId="0" applyFont="1" applyFill="1" applyBorder="1" applyAlignment="1">
      <alignment horizontal="left" wrapText="1"/>
    </xf>
    <xf numFmtId="4" fontId="4" fillId="0" borderId="1" xfId="0" applyNumberFormat="1" applyFont="1" applyBorder="1" applyAlignment="1">
      <alignment horizontal="right" vertical="center"/>
    </xf>
    <xf numFmtId="4" fontId="4" fillId="2" borderId="1" xfId="0" applyNumberFormat="1" applyFont="1" applyFill="1" applyBorder="1" applyAlignment="1">
      <alignment horizontal="right" vertical="center"/>
    </xf>
    <xf numFmtId="9" fontId="3" fillId="0" borderId="1" xfId="0" applyNumberFormat="1" applyFont="1" applyBorder="1" applyAlignment="1">
      <alignment horizontal="left" vertical="top" wrapText="1" indent="1" shrinkToFit="1"/>
    </xf>
    <xf numFmtId="9" fontId="3" fillId="0" borderId="1" xfId="0" applyNumberFormat="1" applyFont="1" applyBorder="1" applyAlignment="1">
      <alignment horizontal="left" vertical="top" wrapText="1" indent="1"/>
    </xf>
    <xf numFmtId="0" fontId="4" fillId="4" borderId="1" xfId="0" applyFont="1" applyFill="1" applyBorder="1" applyAlignment="1">
      <alignment horizontal="left" vertical="top" wrapText="1" shrinkToFit="1"/>
    </xf>
    <xf numFmtId="4" fontId="3" fillId="0" borderId="4" xfId="0" applyNumberFormat="1" applyFont="1" applyBorder="1" applyAlignment="1">
      <alignment horizontal="right" vertical="center"/>
    </xf>
    <xf numFmtId="4" fontId="3" fillId="2" borderId="4" xfId="0" applyNumberFormat="1" applyFont="1" applyFill="1" applyBorder="1" applyAlignment="1">
      <alignment horizontal="right" vertical="center"/>
    </xf>
    <xf numFmtId="0" fontId="15" fillId="0" borderId="16" xfId="0" applyFont="1" applyBorder="1" applyAlignment="1">
      <alignment horizontal="left" vertical="top" wrapText="1"/>
    </xf>
    <xf numFmtId="0" fontId="23" fillId="0" borderId="17" xfId="6" applyFont="1" applyFill="1" applyBorder="1" applyAlignment="1" applyProtection="1"/>
    <xf numFmtId="0" fontId="15" fillId="0" borderId="1" xfId="0" applyFont="1" applyBorder="1" applyAlignment="1">
      <alignment wrapText="1"/>
    </xf>
    <xf numFmtId="3" fontId="3" fillId="0" borderId="7" xfId="0" applyNumberFormat="1" applyFont="1" applyBorder="1"/>
    <xf numFmtId="1" fontId="4" fillId="0" borderId="16" xfId="0" applyNumberFormat="1" applyFont="1" applyBorder="1"/>
    <xf numFmtId="4" fontId="4" fillId="0" borderId="0" xfId="0" applyNumberFormat="1" applyFont="1" applyAlignment="1">
      <alignment vertical="center"/>
    </xf>
    <xf numFmtId="16" fontId="4" fillId="0" borderId="19" xfId="0" applyNumberFormat="1" applyFont="1" applyBorder="1" applyAlignment="1">
      <alignment horizontal="left" vertical="center" wrapText="1"/>
    </xf>
    <xf numFmtId="49" fontId="4" fillId="0" borderId="20" xfId="0" applyNumberFormat="1" applyFont="1" applyBorder="1" applyAlignment="1">
      <alignment horizontal="left" vertical="top"/>
    </xf>
    <xf numFmtId="49" fontId="4" fillId="0" borderId="22" xfId="0" applyNumberFormat="1" applyFont="1" applyBorder="1" applyAlignment="1">
      <alignment horizontal="left" vertical="top"/>
    </xf>
    <xf numFmtId="49" fontId="4" fillId="0" borderId="23" xfId="0" applyNumberFormat="1" applyFont="1" applyBorder="1" applyAlignment="1">
      <alignment horizontal="left" vertical="top"/>
    </xf>
    <xf numFmtId="4" fontId="4" fillId="0" borderId="15" xfId="0" applyNumberFormat="1" applyFont="1" applyBorder="1" applyAlignment="1">
      <alignment horizontal="right" vertical="center"/>
    </xf>
    <xf numFmtId="4" fontId="3" fillId="0" borderId="25" xfId="0" applyNumberFormat="1" applyFont="1" applyBorder="1" applyAlignment="1">
      <alignment horizontal="right" vertical="center"/>
    </xf>
    <xf numFmtId="4" fontId="3" fillId="0" borderId="14" xfId="0" applyNumberFormat="1" applyFont="1" applyBorder="1" applyAlignment="1">
      <alignment horizontal="right" vertical="center"/>
    </xf>
    <xf numFmtId="4" fontId="4" fillId="2" borderId="5" xfId="0" applyNumberFormat="1" applyFont="1" applyFill="1" applyBorder="1" applyAlignment="1">
      <alignment horizontal="right" vertical="center"/>
    </xf>
    <xf numFmtId="0" fontId="27" fillId="0" borderId="16" xfId="0" applyFont="1" applyBorder="1" applyAlignment="1">
      <alignment horizontal="left" vertical="top" wrapText="1"/>
    </xf>
    <xf numFmtId="49" fontId="4" fillId="0" borderId="27" xfId="0" applyNumberFormat="1" applyFont="1" applyBorder="1" applyAlignment="1">
      <alignment horizontal="left" vertical="top"/>
    </xf>
    <xf numFmtId="4" fontId="3" fillId="0" borderId="26" xfId="0" applyNumberFormat="1" applyFont="1" applyBorder="1" applyAlignment="1">
      <alignment horizontal="right" vertical="center"/>
    </xf>
    <xf numFmtId="4" fontId="3" fillId="0" borderId="6" xfId="0" applyNumberFormat="1" applyFont="1" applyBorder="1" applyAlignment="1">
      <alignment horizontal="right" vertical="center"/>
    </xf>
    <xf numFmtId="4" fontId="3" fillId="2" borderId="18" xfId="0" applyNumberFormat="1" applyFont="1" applyFill="1" applyBorder="1" applyAlignment="1">
      <alignment vertical="center"/>
    </xf>
    <xf numFmtId="0" fontId="26" fillId="0" borderId="16" xfId="0" applyFont="1" applyBorder="1" applyAlignment="1">
      <alignment horizontal="left" vertical="top" wrapText="1"/>
    </xf>
    <xf numFmtId="49" fontId="4" fillId="0" borderId="30" xfId="0" applyNumberFormat="1" applyFont="1" applyBorder="1" applyAlignment="1">
      <alignment horizontal="left" vertical="top"/>
    </xf>
    <xf numFmtId="0" fontId="15" fillId="0" borderId="31" xfId="0" applyFont="1" applyBorder="1" applyAlignment="1">
      <alignment horizontal="left" vertical="top" wrapText="1"/>
    </xf>
    <xf numFmtId="9" fontId="18" fillId="0" borderId="24" xfId="0" applyNumberFormat="1" applyFont="1" applyBorder="1" applyAlignment="1">
      <alignment horizontal="right"/>
    </xf>
    <xf numFmtId="0" fontId="3" fillId="0" borderId="0" xfId="0" applyFont="1" applyAlignment="1">
      <alignment horizontal="left" wrapText="1"/>
    </xf>
    <xf numFmtId="0" fontId="15" fillId="4" borderId="33" xfId="0" applyFont="1" applyFill="1" applyBorder="1" applyAlignment="1">
      <alignment horizontal="left" vertical="top" wrapText="1"/>
    </xf>
    <xf numFmtId="0" fontId="15" fillId="4" borderId="29" xfId="0" applyFont="1" applyFill="1" applyBorder="1" applyAlignment="1">
      <alignment horizontal="left" vertical="top" wrapText="1"/>
    </xf>
    <xf numFmtId="0" fontId="15" fillId="4" borderId="21" xfId="0" applyFont="1" applyFill="1" applyBorder="1" applyAlignment="1">
      <alignment horizontal="left" vertical="top" wrapText="1"/>
    </xf>
    <xf numFmtId="0" fontId="3" fillId="0" borderId="33" xfId="0" applyFont="1" applyBorder="1" applyAlignment="1">
      <alignment vertical="top" wrapText="1"/>
    </xf>
    <xf numFmtId="0" fontId="15" fillId="0" borderId="33" xfId="0" applyFont="1" applyBorder="1" applyAlignment="1">
      <alignment horizontal="left" vertical="top" wrapText="1"/>
    </xf>
    <xf numFmtId="0" fontId="4" fillId="0" borderId="1" xfId="0" applyFont="1" applyBorder="1" applyAlignment="1">
      <alignment horizontal="left" vertical="top"/>
    </xf>
    <xf numFmtId="1" fontId="4" fillId="0" borderId="9" xfId="8" applyNumberFormat="1" applyFont="1" applyBorder="1" applyAlignment="1">
      <alignment horizontal="center"/>
    </xf>
    <xf numFmtId="4" fontId="4" fillId="0" borderId="11" xfId="0" applyNumberFormat="1" applyFont="1" applyBorder="1" applyAlignment="1">
      <alignment horizontal="right" vertical="center"/>
    </xf>
    <xf numFmtId="4" fontId="4" fillId="2" borderId="11" xfId="0" applyNumberFormat="1" applyFont="1" applyFill="1" applyBorder="1" applyAlignment="1">
      <alignment horizontal="right" vertical="center"/>
    </xf>
    <xf numFmtId="0" fontId="8" fillId="0" borderId="0" xfId="0" applyFont="1" applyAlignment="1">
      <alignment horizontal="left" wrapText="1"/>
    </xf>
    <xf numFmtId="0" fontId="25" fillId="0" borderId="28" xfId="0" applyFont="1" applyBorder="1" applyAlignment="1">
      <alignment horizontal="left" vertical="top" wrapText="1"/>
    </xf>
    <xf numFmtId="0" fontId="25" fillId="0" borderId="32" xfId="0" applyFont="1" applyBorder="1" applyAlignment="1">
      <alignment horizontal="left" vertical="top" wrapText="1"/>
    </xf>
    <xf numFmtId="0" fontId="4" fillId="0" borderId="14" xfId="0" applyFont="1" applyBorder="1" applyAlignment="1">
      <alignment horizontal="left" wrapText="1"/>
    </xf>
    <xf numFmtId="0" fontId="4" fillId="0" borderId="0" xfId="0" applyFont="1" applyAlignment="1">
      <alignment horizontal="left" wrapText="1"/>
    </xf>
    <xf numFmtId="0" fontId="4" fillId="0" borderId="0" xfId="0" applyFont="1" applyAlignment="1">
      <alignment horizontal="left"/>
    </xf>
    <xf numFmtId="4" fontId="4" fillId="2" borderId="12" xfId="0" applyNumberFormat="1" applyFont="1" applyFill="1" applyBorder="1" applyAlignment="1">
      <alignment horizontal="right" vertical="center"/>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9" fillId="0" borderId="0" xfId="0" applyFont="1"/>
    <xf numFmtId="0" fontId="3" fillId="0" borderId="0" xfId="0" applyFont="1" applyAlignment="1">
      <alignment wrapText="1"/>
    </xf>
    <xf numFmtId="0" fontId="24" fillId="0" borderId="0" xfId="0" applyFont="1" applyAlignment="1">
      <alignment horizontal="left" vertical="top" wrapText="1"/>
    </xf>
    <xf numFmtId="0" fontId="4" fillId="2" borderId="1" xfId="1" applyNumberFormat="1" applyFont="1" applyFill="1" applyBorder="1" applyAlignment="1">
      <alignment horizontal="center"/>
    </xf>
    <xf numFmtId="0" fontId="3" fillId="0" borderId="10" xfId="0" applyFont="1" applyBorder="1" applyAlignment="1">
      <alignment horizontal="left" vertical="center" wrapText="1"/>
    </xf>
    <xf numFmtId="0" fontId="4" fillId="0" borderId="13" xfId="0" applyFont="1" applyBorder="1" applyAlignment="1">
      <alignment horizontal="left" vertical="top" wrapText="1"/>
    </xf>
    <xf numFmtId="4" fontId="4" fillId="4" borderId="11" xfId="0" applyNumberFormat="1" applyFont="1" applyFill="1" applyBorder="1" applyAlignment="1">
      <alignment horizontal="right" vertical="center"/>
    </xf>
  </cellXfs>
  <cellStyles count="52">
    <cellStyle name="Comma" xfId="1" builtinId="3"/>
    <cellStyle name="Comma 2" xfId="2" xr:uid="{3C0271A2-F550-4503-8814-6B2B1D3288DA}"/>
    <cellStyle name="Comma 3" xfId="3" xr:uid="{BC427798-30C2-4DD0-B192-CB6257158820}"/>
    <cellStyle name="Comma 4" xfId="4" xr:uid="{36542088-BD46-4B3D-B091-DA5A3DAFDDB9}"/>
    <cellStyle name="Comma 5" xfId="5" xr:uid="{C8F3E98A-08ED-4FE1-AFE5-CA183C6F4FD9}"/>
    <cellStyle name="Hyperlink" xfId="6" builtinId="8"/>
    <cellStyle name="Normaallaad 2" xfId="7" xr:uid="{A477BD2E-11E7-4DEF-8E06-EBA4B383591E}"/>
    <cellStyle name="Normal" xfId="0" builtinId="0"/>
    <cellStyle name="Normal 10" xfId="8" xr:uid="{0794AA97-DF32-45D6-AC6C-07567A3988F8}"/>
    <cellStyle name="Normal 11" xfId="9" xr:uid="{E5AE92BA-A0B7-450E-82DC-A521F95D318A}"/>
    <cellStyle name="Normal 2" xfId="10" xr:uid="{711BCE7A-5AF5-49D4-B749-5F1C6A0CE972}"/>
    <cellStyle name="Normal 2 2" xfId="11" xr:uid="{7D86F58E-223A-4B3A-91F8-C742CCD73DA1}"/>
    <cellStyle name="Normal 3" xfId="12" xr:uid="{1E4792CC-E48B-4079-87FD-CB795243A1A2}"/>
    <cellStyle name="Normal 3 2" xfId="13" xr:uid="{52895740-2993-4330-9E3B-4D071FFCCD39}"/>
    <cellStyle name="Normal 4" xfId="14" xr:uid="{1B626BE1-8319-43F3-8C65-9D2F7CEB0B09}"/>
    <cellStyle name="Normal 4 2" xfId="15" xr:uid="{CC8C6268-C0F0-4F4D-90CE-35C2D437D15F}"/>
    <cellStyle name="Normal 4 3" xfId="16" xr:uid="{5EFDAD9C-B704-43FD-8DCF-3E3471705407}"/>
    <cellStyle name="Normal 4 3 2" xfId="17" xr:uid="{584FC240-34BB-48DB-9FD5-0D6B36560F85}"/>
    <cellStyle name="Normal 4 3 2 2" xfId="18" xr:uid="{174C0B3B-A06A-4124-8F42-EF0DFBD72835}"/>
    <cellStyle name="Normal 4 3 3" xfId="19" xr:uid="{047A0629-8FB5-4D99-9415-BABD7DCAD53E}"/>
    <cellStyle name="Normal 4 4" xfId="20" xr:uid="{85622A36-0EA4-47A7-ACAF-5F57E469ADF7}"/>
    <cellStyle name="Normal 4 4 2" xfId="21" xr:uid="{05861E9D-4832-4717-9C69-3B05204406EB}"/>
    <cellStyle name="Normal 4 5" xfId="22" xr:uid="{6F9CCDF2-ED7A-476F-ACC4-87BE503097B5}"/>
    <cellStyle name="Normal 5" xfId="23" xr:uid="{52F1B5BC-9E16-4BE7-A375-A52718408616}"/>
    <cellStyle name="Normal 6" xfId="24" xr:uid="{A2CB2118-50FE-4A9A-B730-E0DFD1A206C0}"/>
    <cellStyle name="Normal 6 2" xfId="25" xr:uid="{D3E1C9E6-88B1-49AE-B8F9-6CA6391A3E07}"/>
    <cellStyle name="Normal 6 2 2" xfId="26" xr:uid="{A1FB16D7-9AA9-4693-9282-D63844A0289A}"/>
    <cellStyle name="Normal 6 2 2 2" xfId="27" xr:uid="{00441C31-45ED-4DF1-B1C2-24F88238003C}"/>
    <cellStyle name="Normal 6 2 3" xfId="28" xr:uid="{281BFEF9-4791-4F78-8AF3-BC15CC39A36A}"/>
    <cellStyle name="Normal 6 3" xfId="29" xr:uid="{0563F541-E136-4CBD-A3EC-A1AF05DD3748}"/>
    <cellStyle name="Normal 6 3 2" xfId="30" xr:uid="{256A5E94-B2D0-4268-89BE-8452A5842F76}"/>
    <cellStyle name="Normal 6 4" xfId="31" xr:uid="{D774EA18-3F96-4537-AEEA-611E8E6B6BD0}"/>
    <cellStyle name="Normal 7" xfId="32" xr:uid="{D82F2337-7E73-485D-A42B-F081E2F5E955}"/>
    <cellStyle name="Normal 7 2" xfId="33" xr:uid="{00D52870-AE66-4D32-92DC-91D8B325DAE5}"/>
    <cellStyle name="Normal 8" xfId="34" xr:uid="{3BB8297C-0864-4BC0-B731-0ACE6D8B1E97}"/>
    <cellStyle name="Normal 8 2" xfId="35" xr:uid="{E372CCDD-96FD-4462-B58C-9D583470DEEA}"/>
    <cellStyle name="Normal 9" xfId="36" xr:uid="{293DCDEF-B0DD-4048-AE10-839697054DD3}"/>
    <cellStyle name="Normal 9 2" xfId="37" xr:uid="{B91C2E1A-C1B5-4E77-AC98-D8064E5B376D}"/>
    <cellStyle name="Percent 2" xfId="38" xr:uid="{FA9EA805-FA88-4C99-9D42-EC3CA7A82693}"/>
    <cellStyle name="Percent 2 2" xfId="39" xr:uid="{616F6A48-C3A3-4BE1-AE58-BDF6256272EE}"/>
    <cellStyle name="Percent 3" xfId="40" xr:uid="{2262AF5B-CD1F-4AFE-95F6-B5C0299180FA}"/>
    <cellStyle name="Percent 3 2" xfId="41" xr:uid="{93E340B1-2B05-43EE-BEBF-B8E02A4CFCCB}"/>
    <cellStyle name="Percent 3 3" xfId="42" xr:uid="{CC3F3CDD-2CA0-4B62-8DDF-C8FD732DA1B7}"/>
    <cellStyle name="Percent 3 3 2" xfId="43" xr:uid="{9DBFFCBC-647D-45B8-ADA7-427B16CF9375}"/>
    <cellStyle name="Percent 3 3 2 2" xfId="44" xr:uid="{9A7F4980-518D-4E7F-BE79-007B14647404}"/>
    <cellStyle name="Percent 3 3 3" xfId="45" xr:uid="{560C1139-3338-49BC-A154-C16B4B397686}"/>
    <cellStyle name="Percent 3 4" xfId="46" xr:uid="{23C4988D-6940-43A2-A1B1-AC43C9515CD2}"/>
    <cellStyle name="Percent 3 4 2" xfId="47" xr:uid="{28238221-7965-42F3-B1C2-3AEFF6D50471}"/>
    <cellStyle name="Percent 3 5" xfId="48" xr:uid="{6C05B47E-DB7B-42B4-A3F4-998E1E170A99}"/>
    <cellStyle name="Percent 4" xfId="49" xr:uid="{29E4C56E-2C3F-4240-AC90-558149378D06}"/>
    <cellStyle name="Style 1" xfId="50" xr:uid="{F75C4B09-DDC7-4494-9E98-3721E581A249}"/>
    <cellStyle name="Style 1 2" xfId="51" xr:uid="{758EDD9A-7684-47E1-9E5B-FE9491B312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3272790</xdr:colOff>
      <xdr:row>3</xdr:row>
      <xdr:rowOff>415290</xdr:rowOff>
    </xdr:to>
    <xdr:pic>
      <xdr:nvPicPr>
        <xdr:cNvPr id="2" name="Picture 1">
          <a:extLst>
            <a:ext uri="{FF2B5EF4-FFF2-40B4-BE49-F238E27FC236}">
              <a16:creationId xmlns:a16="http://schemas.microsoft.com/office/drawing/2014/main" id="{C255D469-69B2-4EA1-A025-05DD2925E3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381381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iigiteataja.ee/akt/117052022013?leiaKehti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14A87-7DF0-4E7F-A8A1-43A0833891A5}">
  <sheetPr>
    <pageSetUpPr fitToPage="1"/>
  </sheetPr>
  <dimension ref="A1:K44"/>
  <sheetViews>
    <sheetView tabSelected="1" zoomScaleNormal="100" workbookViewId="0">
      <selection activeCell="A5" sqref="A5:C5"/>
    </sheetView>
  </sheetViews>
  <sheetFormatPr defaultColWidth="9.109375" defaultRowHeight="13.2" x14ac:dyDescent="0.25"/>
  <cols>
    <col min="1" max="1" width="8.6640625" style="1" customWidth="1"/>
    <col min="2" max="2" width="53.33203125" style="3" customWidth="1"/>
    <col min="3" max="3" width="72.109375" style="3" customWidth="1"/>
    <col min="4" max="7" width="15.44140625" style="14" customWidth="1"/>
    <col min="8" max="9" width="15.5546875" style="14" customWidth="1"/>
    <col min="10" max="10" width="12.88671875" style="1" customWidth="1"/>
    <col min="11" max="11" width="16.6640625" style="1" customWidth="1"/>
    <col min="12" max="12" width="23.44140625" style="1" customWidth="1"/>
    <col min="13" max="16384" width="9.109375" style="1"/>
  </cols>
  <sheetData>
    <row r="1" spans="1:11" x14ac:dyDescent="0.25">
      <c r="B1"/>
    </row>
    <row r="2" spans="1:11" x14ac:dyDescent="0.25">
      <c r="B2"/>
    </row>
    <row r="3" spans="1:11" x14ac:dyDescent="0.25">
      <c r="B3" s="63" t="s">
        <v>0</v>
      </c>
    </row>
    <row r="4" spans="1:11" ht="81" customHeight="1" x14ac:dyDescent="0.3">
      <c r="A4" s="115" t="s">
        <v>1</v>
      </c>
      <c r="B4" s="115"/>
      <c r="C4" s="96" t="s">
        <v>49</v>
      </c>
    </row>
    <row r="5" spans="1:11" ht="82.95" customHeight="1" x14ac:dyDescent="0.25">
      <c r="A5" s="116" t="s">
        <v>2</v>
      </c>
      <c r="B5" s="116"/>
      <c r="C5" s="116"/>
    </row>
    <row r="6" spans="1:11" x14ac:dyDescent="0.25">
      <c r="A6" s="2"/>
    </row>
    <row r="7" spans="1:11" ht="16.5" customHeight="1" x14ac:dyDescent="0.25">
      <c r="B7" s="117"/>
      <c r="C7" s="117"/>
    </row>
    <row r="8" spans="1:11" x14ac:dyDescent="0.25">
      <c r="A8" s="2"/>
    </row>
    <row r="9" spans="1:11" s="2" customFormat="1" x14ac:dyDescent="0.25">
      <c r="A9" s="50"/>
      <c r="B9" s="13" t="s">
        <v>3</v>
      </c>
      <c r="C9" s="28"/>
      <c r="D9" s="17">
        <v>2025</v>
      </c>
      <c r="E9" s="17">
        <v>2026</v>
      </c>
      <c r="F9" s="17">
        <v>2027</v>
      </c>
      <c r="G9" s="17">
        <v>2028</v>
      </c>
      <c r="H9" s="51">
        <v>2029</v>
      </c>
      <c r="I9" s="118" t="s">
        <v>4</v>
      </c>
      <c r="J9" s="118"/>
      <c r="K9" s="52" t="s">
        <v>4</v>
      </c>
    </row>
    <row r="10" spans="1:11" s="11" customFormat="1" ht="42" customHeight="1" thickBot="1" x14ac:dyDescent="0.3">
      <c r="A10" s="55" t="s">
        <v>5</v>
      </c>
      <c r="B10" s="56" t="s">
        <v>6</v>
      </c>
      <c r="C10" s="57" t="s">
        <v>7</v>
      </c>
      <c r="D10" s="58" t="s">
        <v>8</v>
      </c>
      <c r="E10" s="58" t="s">
        <v>8</v>
      </c>
      <c r="F10" s="58" t="s">
        <v>8</v>
      </c>
      <c r="G10" s="58" t="s">
        <v>8</v>
      </c>
      <c r="H10" s="58" t="s">
        <v>8</v>
      </c>
      <c r="I10" s="59" t="s">
        <v>9</v>
      </c>
      <c r="J10" s="59" t="s">
        <v>10</v>
      </c>
      <c r="K10" s="60" t="s">
        <v>11</v>
      </c>
    </row>
    <row r="11" spans="1:11" s="12" customFormat="1" ht="24.6" customHeight="1" thickBot="1" x14ac:dyDescent="0.3">
      <c r="A11" s="119">
        <v>1</v>
      </c>
      <c r="B11" s="120" t="s">
        <v>42</v>
      </c>
      <c r="C11" s="120"/>
      <c r="D11" s="121">
        <f t="shared" ref="D11:J11" si="0">D14+D20</f>
        <v>0</v>
      </c>
      <c r="E11" s="121">
        <f t="shared" si="0"/>
        <v>486216.46370000002</v>
      </c>
      <c r="F11" s="121">
        <f t="shared" si="0"/>
        <v>1077808.7851</v>
      </c>
      <c r="G11" s="121">
        <f t="shared" si="0"/>
        <v>1087891.0099000002</v>
      </c>
      <c r="H11" s="104">
        <f t="shared" si="0"/>
        <v>657083.7365</v>
      </c>
      <c r="I11" s="105">
        <f t="shared" si="0"/>
        <v>1367999.9969000001</v>
      </c>
      <c r="J11" s="105">
        <f t="shared" si="0"/>
        <v>1940999.9982999999</v>
      </c>
      <c r="K11" s="112">
        <f>I11+J11</f>
        <v>3308999.9951999998</v>
      </c>
    </row>
    <row r="12" spans="1:11" s="2" customFormat="1" ht="24.45" customHeight="1" thickBot="1" x14ac:dyDescent="0.3">
      <c r="A12" s="119"/>
      <c r="B12" s="113" t="s">
        <v>51</v>
      </c>
      <c r="C12" s="113"/>
      <c r="D12" s="121"/>
      <c r="E12" s="121"/>
      <c r="F12" s="121"/>
      <c r="G12" s="121"/>
      <c r="H12" s="104"/>
      <c r="I12" s="105"/>
      <c r="J12" s="105"/>
      <c r="K12" s="112"/>
    </row>
    <row r="13" spans="1:11" s="2" customFormat="1" ht="20.7" customHeight="1" thickBot="1" x14ac:dyDescent="0.3">
      <c r="A13" s="119"/>
      <c r="B13" s="114" t="s">
        <v>50</v>
      </c>
      <c r="C13" s="114"/>
      <c r="D13" s="121"/>
      <c r="E13" s="121"/>
      <c r="F13" s="121"/>
      <c r="G13" s="121"/>
      <c r="H13" s="104"/>
      <c r="I13" s="105"/>
      <c r="J13" s="105"/>
      <c r="K13" s="112"/>
    </row>
    <row r="14" spans="1:11" s="2" customFormat="1" ht="20.7" customHeight="1" x14ac:dyDescent="0.25">
      <c r="A14" s="79" t="s">
        <v>12</v>
      </c>
      <c r="B14" s="107" t="s">
        <v>13</v>
      </c>
      <c r="C14" s="108"/>
      <c r="D14" s="83">
        <f t="shared" ref="D14" si="1">SUM(D18:D19)</f>
        <v>0</v>
      </c>
      <c r="E14" s="66">
        <f t="shared" ref="E14:J14" si="2">SUM(E15:E19)</f>
        <v>454407.91000000003</v>
      </c>
      <c r="F14" s="66">
        <f t="shared" si="2"/>
        <v>1007297.9299999999</v>
      </c>
      <c r="G14" s="66">
        <f t="shared" si="2"/>
        <v>1016720.5700000001</v>
      </c>
      <c r="H14" s="66">
        <f t="shared" si="2"/>
        <v>614096.94999999995</v>
      </c>
      <c r="I14" s="67">
        <f t="shared" si="2"/>
        <v>1278504.6700000002</v>
      </c>
      <c r="J14" s="67">
        <f t="shared" si="2"/>
        <v>1814018.69</v>
      </c>
      <c r="K14" s="86">
        <f t="shared" ref="K14:K19" si="3">I14+J14</f>
        <v>3092523.3600000003</v>
      </c>
    </row>
    <row r="15" spans="1:11" s="2" customFormat="1" x14ac:dyDescent="0.25">
      <c r="A15" s="93" t="s">
        <v>14</v>
      </c>
      <c r="B15" s="92" t="s">
        <v>15</v>
      </c>
      <c r="C15" s="97" t="s">
        <v>16</v>
      </c>
      <c r="D15" s="85">
        <v>0</v>
      </c>
      <c r="E15" s="71">
        <v>42056.07</v>
      </c>
      <c r="F15" s="71">
        <v>63084.12</v>
      </c>
      <c r="G15" s="71">
        <v>63084.12</v>
      </c>
      <c r="H15" s="71">
        <v>56074.77</v>
      </c>
      <c r="I15" s="72">
        <f>SUM(D15:H15)</f>
        <v>224299.08</v>
      </c>
      <c r="J15" s="72">
        <v>0</v>
      </c>
      <c r="K15" s="61">
        <f>I15+J15</f>
        <v>224299.08</v>
      </c>
    </row>
    <row r="16" spans="1:11" s="2" customFormat="1" ht="26.4" x14ac:dyDescent="0.25">
      <c r="A16" s="81" t="s">
        <v>17</v>
      </c>
      <c r="B16" s="94" t="s">
        <v>18</v>
      </c>
      <c r="C16" s="98" t="s">
        <v>19</v>
      </c>
      <c r="D16" s="85">
        <v>0</v>
      </c>
      <c r="E16" s="71">
        <v>116822.43</v>
      </c>
      <c r="F16" s="71">
        <v>0</v>
      </c>
      <c r="G16" s="71">
        <v>0</v>
      </c>
      <c r="H16" s="71">
        <v>0</v>
      </c>
      <c r="I16" s="72">
        <f>SUM(D16:H16)</f>
        <v>116822.43</v>
      </c>
      <c r="J16" s="72">
        <v>0</v>
      </c>
      <c r="K16" s="61">
        <f t="shared" ref="K16:K17" si="4">I16+J16</f>
        <v>116822.43</v>
      </c>
    </row>
    <row r="17" spans="1:11" s="2" customFormat="1" ht="26.4" x14ac:dyDescent="0.25">
      <c r="A17" s="80" t="s">
        <v>20</v>
      </c>
      <c r="B17" s="73" t="s">
        <v>21</v>
      </c>
      <c r="C17" s="99" t="s">
        <v>22</v>
      </c>
      <c r="D17" s="85">
        <v>0</v>
      </c>
      <c r="E17" s="71">
        <v>0</v>
      </c>
      <c r="F17" s="71">
        <v>359813.08</v>
      </c>
      <c r="G17" s="71">
        <v>373831.78</v>
      </c>
      <c r="H17" s="71">
        <v>203738.3</v>
      </c>
      <c r="I17" s="72">
        <f>SUM(D17:H17)</f>
        <v>937383.16000000015</v>
      </c>
      <c r="J17" s="72">
        <v>0</v>
      </c>
      <c r="K17" s="61">
        <f t="shared" si="4"/>
        <v>937383.16000000015</v>
      </c>
    </row>
    <row r="18" spans="1:11" s="2" customFormat="1" ht="78.75" customHeight="1" x14ac:dyDescent="0.25">
      <c r="A18" s="88" t="s">
        <v>23</v>
      </c>
      <c r="B18" s="73" t="s">
        <v>24</v>
      </c>
      <c r="C18" s="100" t="s">
        <v>25</v>
      </c>
      <c r="D18" s="84">
        <v>0</v>
      </c>
      <c r="E18" s="37">
        <v>70171.679999999993</v>
      </c>
      <c r="F18" s="37">
        <v>86350.73</v>
      </c>
      <c r="G18" s="37">
        <v>89754.67</v>
      </c>
      <c r="H18" s="37">
        <v>83500.479999999996</v>
      </c>
      <c r="I18" s="53">
        <v>0</v>
      </c>
      <c r="J18" s="53">
        <f>SUM(D18:I18)</f>
        <v>329777.55999999994</v>
      </c>
      <c r="K18" s="61">
        <f t="shared" si="3"/>
        <v>329777.55999999994</v>
      </c>
    </row>
    <row r="19" spans="1:11" s="2" customFormat="1" ht="78.75" customHeight="1" x14ac:dyDescent="0.25">
      <c r="A19" s="88" t="s">
        <v>26</v>
      </c>
      <c r="B19" s="87" t="s">
        <v>27</v>
      </c>
      <c r="C19" s="101" t="s">
        <v>44</v>
      </c>
      <c r="D19" s="84">
        <v>0</v>
      </c>
      <c r="E19" s="37">
        <v>225357.73</v>
      </c>
      <c r="F19" s="37">
        <v>498050</v>
      </c>
      <c r="G19" s="37">
        <v>490050</v>
      </c>
      <c r="H19" s="37">
        <v>270783.40000000002</v>
      </c>
      <c r="I19" s="53">
        <v>0</v>
      </c>
      <c r="J19" s="53">
        <f>SUM(D19:I19)</f>
        <v>1484241.13</v>
      </c>
      <c r="K19" s="61">
        <f t="shared" si="3"/>
        <v>1484241.13</v>
      </c>
    </row>
    <row r="20" spans="1:11" ht="13.8" thickBot="1" x14ac:dyDescent="0.3">
      <c r="A20" s="82" t="s">
        <v>28</v>
      </c>
      <c r="B20" s="74" t="s">
        <v>29</v>
      </c>
      <c r="C20" s="95">
        <v>7.0000000000000007E-2</v>
      </c>
      <c r="D20" s="89">
        <f t="shared" ref="D20:K20" si="5">D14*7%</f>
        <v>0</v>
      </c>
      <c r="E20" s="90">
        <f t="shared" si="5"/>
        <v>31808.553700000004</v>
      </c>
      <c r="F20" s="90">
        <f t="shared" si="5"/>
        <v>70510.855100000001</v>
      </c>
      <c r="G20" s="90">
        <f t="shared" si="5"/>
        <v>71170.439900000012</v>
      </c>
      <c r="H20" s="90">
        <f t="shared" si="5"/>
        <v>42986.786500000002</v>
      </c>
      <c r="I20" s="90">
        <f>I14*7%</f>
        <v>89495.326900000015</v>
      </c>
      <c r="J20" s="90">
        <f t="shared" si="5"/>
        <v>126981.3083</v>
      </c>
      <c r="K20" s="91">
        <f t="shared" si="5"/>
        <v>216476.63520000005</v>
      </c>
    </row>
    <row r="21" spans="1:11" ht="13.5" customHeight="1" x14ac:dyDescent="0.25">
      <c r="A21" s="62"/>
      <c r="B21" s="64"/>
      <c r="C21" s="65"/>
      <c r="D21" s="54"/>
      <c r="E21" s="54"/>
      <c r="F21" s="54"/>
      <c r="G21" s="54"/>
      <c r="H21" s="54"/>
      <c r="I21" s="54"/>
      <c r="J21" s="54"/>
      <c r="K21" s="78"/>
    </row>
    <row r="22" spans="1:11" ht="12.75" customHeight="1" x14ac:dyDescent="0.25">
      <c r="A22" s="4"/>
      <c r="B22" s="5" t="s">
        <v>30</v>
      </c>
      <c r="C22" s="5"/>
      <c r="D22" s="38">
        <f>K11</f>
        <v>3308999.9951999998</v>
      </c>
    </row>
    <row r="23" spans="1:11" x14ac:dyDescent="0.25">
      <c r="A23" s="109"/>
      <c r="B23" s="109"/>
      <c r="C23" s="109"/>
    </row>
    <row r="25" spans="1:11" x14ac:dyDescent="0.25">
      <c r="A25" s="6" t="s">
        <v>46</v>
      </c>
      <c r="B25" s="8"/>
      <c r="C25" s="8"/>
      <c r="D25" s="10"/>
      <c r="E25" s="10"/>
      <c r="F25" s="10"/>
      <c r="G25" s="10"/>
      <c r="H25" s="10"/>
      <c r="I25" s="10"/>
      <c r="J25" s="10"/>
      <c r="K25" s="10"/>
    </row>
    <row r="26" spans="1:11" s="3" customFormat="1" x14ac:dyDescent="0.25">
      <c r="A26" s="1"/>
      <c r="D26" s="10"/>
      <c r="E26" s="10"/>
      <c r="F26" s="10"/>
      <c r="G26" s="10"/>
      <c r="H26" s="10"/>
      <c r="I26" s="10"/>
    </row>
    <row r="27" spans="1:11" s="2" customFormat="1" x14ac:dyDescent="0.25">
      <c r="A27"/>
      <c r="B27" s="27" t="s">
        <v>3</v>
      </c>
      <c r="C27" s="49"/>
      <c r="D27" s="17">
        <v>2025</v>
      </c>
      <c r="E27" s="17">
        <v>2026</v>
      </c>
      <c r="F27" s="17">
        <v>2027</v>
      </c>
      <c r="G27" s="17">
        <v>2028</v>
      </c>
      <c r="H27" s="43">
        <v>2029</v>
      </c>
      <c r="I27" s="44" t="s">
        <v>4</v>
      </c>
    </row>
    <row r="28" spans="1:11" s="2" customFormat="1" x14ac:dyDescent="0.25">
      <c r="A28" s="31"/>
      <c r="B28" s="28" t="s">
        <v>31</v>
      </c>
      <c r="C28" s="28"/>
      <c r="D28" s="13" t="s">
        <v>32</v>
      </c>
      <c r="E28" s="13" t="s">
        <v>32</v>
      </c>
      <c r="F28" s="13" t="s">
        <v>32</v>
      </c>
      <c r="G28" s="13" t="s">
        <v>32</v>
      </c>
      <c r="H28" s="9" t="s">
        <v>32</v>
      </c>
      <c r="I28" s="13" t="s">
        <v>32</v>
      </c>
    </row>
    <row r="29" spans="1:11" ht="15" customHeight="1" x14ac:dyDescent="0.25">
      <c r="A29" s="102">
        <v>1</v>
      </c>
      <c r="B29" s="70" t="s">
        <v>45</v>
      </c>
      <c r="C29" s="26"/>
      <c r="D29" s="46"/>
      <c r="E29" s="46"/>
      <c r="F29" s="46"/>
      <c r="G29" s="46"/>
      <c r="H29" s="47"/>
      <c r="I29" s="46"/>
    </row>
    <row r="30" spans="1:11" x14ac:dyDescent="0.25">
      <c r="A30" s="29">
        <v>2</v>
      </c>
      <c r="B30" s="30" t="s">
        <v>33</v>
      </c>
      <c r="C30" s="30"/>
      <c r="D30" s="46">
        <f>D11</f>
        <v>0</v>
      </c>
      <c r="E30" s="46">
        <f>E11</f>
        <v>486216.46370000002</v>
      </c>
      <c r="F30" s="46">
        <f>F11</f>
        <v>1077808.7851</v>
      </c>
      <c r="G30" s="46">
        <f>G11</f>
        <v>1087891.0099000002</v>
      </c>
      <c r="H30" s="47">
        <f>H11</f>
        <v>657083.7365</v>
      </c>
      <c r="I30" s="46">
        <f>SUM(D30:H30)</f>
        <v>3308999.9952000002</v>
      </c>
    </row>
    <row r="31" spans="1:11" s="2" customFormat="1" x14ac:dyDescent="0.25">
      <c r="A31" s="23" t="s">
        <v>34</v>
      </c>
      <c r="B31" s="24" t="s">
        <v>35</v>
      </c>
      <c r="C31" s="68">
        <v>0.9</v>
      </c>
      <c r="D31" s="48">
        <f>D30*0.9</f>
        <v>0</v>
      </c>
      <c r="E31" s="48">
        <f>E30*0.9</f>
        <v>437594.81733000005</v>
      </c>
      <c r="F31" s="48">
        <f>F30*0.9</f>
        <v>970027.90659000003</v>
      </c>
      <c r="G31" s="48">
        <f>G30*0.9</f>
        <v>979101.90891000023</v>
      </c>
      <c r="H31" s="48">
        <f>H30*0.9</f>
        <v>591375.36285000003</v>
      </c>
      <c r="I31" s="48">
        <f>SUM(D31:H31)</f>
        <v>2978099.9956800006</v>
      </c>
    </row>
    <row r="32" spans="1:11" x14ac:dyDescent="0.25">
      <c r="A32" s="23" t="s">
        <v>36</v>
      </c>
      <c r="B32" s="25" t="s">
        <v>37</v>
      </c>
      <c r="C32" s="69">
        <v>0.1</v>
      </c>
      <c r="D32" s="48">
        <f>D30*0.1</f>
        <v>0</v>
      </c>
      <c r="E32" s="48">
        <f>E30*0.1</f>
        <v>48621.646370000002</v>
      </c>
      <c r="F32" s="48">
        <f>F30*0.1</f>
        <v>107780.87851000001</v>
      </c>
      <c r="G32" s="48">
        <f>G30*0.1</f>
        <v>108789.10099000002</v>
      </c>
      <c r="H32" s="48">
        <f>H30*0.1</f>
        <v>65708.373650000009</v>
      </c>
      <c r="I32" s="48">
        <f>SUM(D32:H32)</f>
        <v>330899.99952000007</v>
      </c>
    </row>
    <row r="33" spans="1:9" x14ac:dyDescent="0.25">
      <c r="A33" s="20"/>
      <c r="B33" s="21"/>
      <c r="C33" s="21"/>
      <c r="D33" s="10"/>
      <c r="E33" s="10"/>
      <c r="F33" s="10"/>
      <c r="G33" s="10"/>
      <c r="H33" s="22"/>
      <c r="I33" s="10"/>
    </row>
    <row r="34" spans="1:9" x14ac:dyDescent="0.25">
      <c r="A34" s="20"/>
      <c r="B34" s="21"/>
      <c r="C34" s="21"/>
      <c r="D34" s="10"/>
      <c r="E34" s="10"/>
      <c r="F34" s="10"/>
      <c r="G34" s="10"/>
      <c r="H34" s="22"/>
      <c r="I34" s="10"/>
    </row>
    <row r="35" spans="1:9" x14ac:dyDescent="0.25">
      <c r="A35" s="110" t="s">
        <v>47</v>
      </c>
      <c r="B35" s="110"/>
      <c r="C35" s="16"/>
    </row>
    <row r="36" spans="1:9" x14ac:dyDescent="0.25">
      <c r="A36" s="16"/>
      <c r="B36" s="16"/>
      <c r="C36" s="16"/>
    </row>
    <row r="37" spans="1:9" x14ac:dyDescent="0.25">
      <c r="A37" s="111" t="s">
        <v>48</v>
      </c>
      <c r="B37" s="111"/>
      <c r="C37" s="7"/>
      <c r="D37" s="1"/>
      <c r="E37" s="1"/>
      <c r="F37" s="1"/>
      <c r="G37" s="1"/>
      <c r="H37" s="1"/>
    </row>
    <row r="38" spans="1:9" s="19" customFormat="1" x14ac:dyDescent="0.25">
      <c r="A38" s="18"/>
      <c r="B38" s="18"/>
      <c r="C38" s="18"/>
      <c r="D38" s="103"/>
      <c r="E38" s="103"/>
      <c r="F38" s="103"/>
      <c r="G38" s="103"/>
      <c r="H38" s="103"/>
    </row>
    <row r="39" spans="1:9" s="2" customFormat="1" x14ac:dyDescent="0.25">
      <c r="A39" s="15" t="s">
        <v>38</v>
      </c>
      <c r="B39" s="15" t="s">
        <v>39</v>
      </c>
      <c r="C39" s="15"/>
      <c r="D39" s="39">
        <v>2025</v>
      </c>
      <c r="E39" s="39">
        <v>2026</v>
      </c>
      <c r="F39" s="39">
        <v>2027</v>
      </c>
      <c r="G39" s="39">
        <v>2028</v>
      </c>
      <c r="H39" s="45">
        <v>2029</v>
      </c>
      <c r="I39" s="77" t="s">
        <v>4</v>
      </c>
    </row>
    <row r="40" spans="1:9" x14ac:dyDescent="0.25">
      <c r="A40" s="34" t="s">
        <v>40</v>
      </c>
      <c r="B40" s="75" t="s">
        <v>43</v>
      </c>
      <c r="C40" s="33"/>
      <c r="D40" s="40">
        <v>0</v>
      </c>
      <c r="E40" s="40">
        <f>(E18+E19)*1.07</f>
        <v>316216.46870000003</v>
      </c>
      <c r="F40" s="40">
        <f>(F18+F19)*1.07</f>
        <v>625308.78110000002</v>
      </c>
      <c r="G40" s="40">
        <f>(G18+G19)*1.07</f>
        <v>620390.99690000003</v>
      </c>
      <c r="H40" s="41">
        <f>(H18+H19)*1.07</f>
        <v>379083.75160000002</v>
      </c>
      <c r="I40" s="76">
        <f>SUM(D40:H40)</f>
        <v>1940999.9983000001</v>
      </c>
    </row>
    <row r="41" spans="1:9" x14ac:dyDescent="0.25">
      <c r="A41" s="32"/>
      <c r="D41" s="42"/>
      <c r="E41" s="42"/>
      <c r="F41" s="42"/>
      <c r="G41" s="42"/>
    </row>
    <row r="42" spans="1:9" x14ac:dyDescent="0.25">
      <c r="A42" s="35"/>
      <c r="B42" s="36"/>
      <c r="C42" s="36"/>
      <c r="D42" s="42"/>
      <c r="E42" s="42"/>
      <c r="F42" s="42"/>
      <c r="G42" s="42"/>
    </row>
    <row r="44" spans="1:9" x14ac:dyDescent="0.25">
      <c r="A44" s="106" t="s">
        <v>41</v>
      </c>
      <c r="B44" s="106"/>
      <c r="C44" s="106"/>
    </row>
  </sheetData>
  <mergeCells count="22">
    <mergeCell ref="K11:K13"/>
    <mergeCell ref="B12:C12"/>
    <mergeCell ref="B13:C13"/>
    <mergeCell ref="A4:B4"/>
    <mergeCell ref="A5:C5"/>
    <mergeCell ref="B7:C7"/>
    <mergeCell ref="I9:J9"/>
    <mergeCell ref="A11:A13"/>
    <mergeCell ref="B11:C11"/>
    <mergeCell ref="D11:D13"/>
    <mergeCell ref="E11:E13"/>
    <mergeCell ref="F11:F13"/>
    <mergeCell ref="G11:G13"/>
    <mergeCell ref="D38:H38"/>
    <mergeCell ref="H11:H13"/>
    <mergeCell ref="I11:I13"/>
    <mergeCell ref="J11:J13"/>
    <mergeCell ref="A44:C44"/>
    <mergeCell ref="B14:C14"/>
    <mergeCell ref="A23:C23"/>
    <mergeCell ref="A35:B35"/>
    <mergeCell ref="A37:B37"/>
  </mergeCells>
  <hyperlinks>
    <hyperlink ref="B20" r:id="rId1" xr:uid="{FE26E2C6-DF27-42FF-9318-A8FBB608DDB7}"/>
  </hyperlinks>
  <pageMargins left="0.74803149606299213" right="0.74803149606299213" top="0.98425196850393704" bottom="0.98425196850393704" header="0.51181102362204722" footer="0.51181102362204722"/>
  <pageSetup paperSize="9" scale="51" fitToHeight="3"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4C1984D516C58489A08F87A5787CA70" ma:contentTypeVersion="7" ma:contentTypeDescription="Create a new document." ma:contentTypeScope="" ma:versionID="71deb6849db2a83a5e42315c15da867a">
  <xsd:schema xmlns:xsd="http://www.w3.org/2001/XMLSchema" xmlns:xs="http://www.w3.org/2001/XMLSchema" xmlns:p="http://schemas.microsoft.com/office/2006/metadata/properties" xmlns:ns2="547fb7a0-db09-43f6-9170-f30777a89de8" targetNamespace="http://schemas.microsoft.com/office/2006/metadata/properties" ma:root="true" ma:fieldsID="1db2414226883af84e3d558c1bf32d19" ns2:_="">
    <xsd:import namespace="547fb7a0-db09-43f6-9170-f30777a89de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fb7a0-db09-43f6-9170-f30777a89de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0EAAE9-CDD2-40E6-A21E-31E6D1BA4910}">
  <ds:schemaRefs>
    <ds:schemaRef ds:uri="http://schemas.microsoft.com/office/2006/metadata/longProperties"/>
  </ds:schemaRefs>
</ds:datastoreItem>
</file>

<file path=customXml/itemProps2.xml><?xml version="1.0" encoding="utf-8"?>
<ds:datastoreItem xmlns:ds="http://schemas.openxmlformats.org/officeDocument/2006/customXml" ds:itemID="{B231F8D6-C0C7-466F-96B9-391EB500DF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fb7a0-db09-43f6-9170-f30777a89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436068-C4D8-4FA3-B365-9B7DE2498CC7}">
  <ds:schemaRefs>
    <ds:schemaRef ds:uri="http://schemas.microsoft.com/sharepoint/v3/contenttype/forms"/>
  </ds:schemaRefs>
</ds:datastoreItem>
</file>

<file path=customXml/itemProps4.xml><?xml version="1.0" encoding="utf-8"?>
<ds:datastoreItem xmlns:ds="http://schemas.openxmlformats.org/officeDocument/2006/customXml" ds:itemID="{B6FA64B4-6818-4ED0-8A49-44529B3AFB7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tegevuskava ja eelarve</vt:lpstr>
    </vt:vector>
  </TitlesOfParts>
  <Manager/>
  <Company>Sotsiaalministeerium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katrin.soopalu</dc:creator>
  <cp:keywords/>
  <dc:description/>
  <cp:lastModifiedBy>Martin Eber</cp:lastModifiedBy>
  <cp:revision/>
  <dcterms:created xsi:type="dcterms:W3CDTF">2008-10-09T12:25:50Z</dcterms:created>
  <dcterms:modified xsi:type="dcterms:W3CDTF">2026-02-16T14:56:08Z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xd_Signature">
    <vt:lpwstr/>
  </property>
  <property fmtid="{D5CDD505-2E9C-101B-9397-08002B2CF9AE}" pid="4" name="display_urn:schemas-microsoft-com:office:office#Editor">
    <vt:lpwstr>Kristi Lillemägi - KUM</vt:lpwstr>
  </property>
  <property fmtid="{D5CDD505-2E9C-101B-9397-08002B2CF9AE}" pid="5" name="Order">
    <vt:lpwstr>8114300.00000000</vt:lpwstr>
  </property>
  <property fmtid="{D5CDD505-2E9C-101B-9397-08002B2CF9AE}" pid="6" name="xd_ProgID">
    <vt:lpwstr/>
  </property>
  <property fmtid="{D5CDD505-2E9C-101B-9397-08002B2CF9AE}" pid="7" name="_ExtendedDescription">
    <vt:lpwstr/>
  </property>
  <property fmtid="{D5CDD505-2E9C-101B-9397-08002B2CF9AE}" pid="8" name="display_urn:schemas-microsoft-com:office:office#Author">
    <vt:lpwstr>Kristi Lillemägi - KUM</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ContentTypeId">
    <vt:lpwstr>0x01010004C1984D516C58489A08F87A5787CA70</vt:lpwstr>
  </property>
  <property fmtid="{D5CDD505-2E9C-101B-9397-08002B2CF9AE}" pid="13" name="MSIP_Label_defa4170-0d19-0005-0004-bc88714345d2_Enabled">
    <vt:lpwstr>true</vt:lpwstr>
  </property>
  <property fmtid="{D5CDD505-2E9C-101B-9397-08002B2CF9AE}" pid="14" name="MSIP_Label_defa4170-0d19-0005-0004-bc88714345d2_SetDate">
    <vt:lpwstr>2025-12-05T19:54:37Z</vt:lpwstr>
  </property>
  <property fmtid="{D5CDD505-2E9C-101B-9397-08002B2CF9AE}" pid="15" name="MSIP_Label_defa4170-0d19-0005-0004-bc88714345d2_Method">
    <vt:lpwstr>Standard</vt:lpwstr>
  </property>
  <property fmtid="{D5CDD505-2E9C-101B-9397-08002B2CF9AE}" pid="16" name="MSIP_Label_defa4170-0d19-0005-0004-bc88714345d2_Name">
    <vt:lpwstr>defa4170-0d19-0005-0004-bc88714345d2</vt:lpwstr>
  </property>
  <property fmtid="{D5CDD505-2E9C-101B-9397-08002B2CF9AE}" pid="17" name="MSIP_Label_defa4170-0d19-0005-0004-bc88714345d2_SiteId">
    <vt:lpwstr>8fe098d2-428d-4bd4-9803-7195fe96f0e2</vt:lpwstr>
  </property>
  <property fmtid="{D5CDD505-2E9C-101B-9397-08002B2CF9AE}" pid="18" name="MSIP_Label_defa4170-0d19-0005-0004-bc88714345d2_ActionId">
    <vt:lpwstr>4eec8eb9-6882-439e-88de-9f65aafc7251</vt:lpwstr>
  </property>
  <property fmtid="{D5CDD505-2E9C-101B-9397-08002B2CF9AE}" pid="19" name="MSIP_Label_defa4170-0d19-0005-0004-bc88714345d2_ContentBits">
    <vt:lpwstr>0</vt:lpwstr>
  </property>
  <property fmtid="{D5CDD505-2E9C-101B-9397-08002B2CF9AE}" pid="20" name="MSIP_Label_defa4170-0d19-0005-0004-bc88714345d2_Tag">
    <vt:lpwstr>10, 3, 0, 2</vt:lpwstr>
  </property>
</Properties>
</file>